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Admin\Desktop\contracte mai -dec 2022\"/>
    </mc:Choice>
  </mc:AlternateContent>
  <xr:revisionPtr revIDLastSave="0" documentId="13_ncr:1_{527B4E34-FEEB-44A7-AE26-47E12AE036E7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2" i="1" l="1"/>
  <c r="G22" i="1"/>
  <c r="M21" i="1"/>
  <c r="H21" i="1"/>
  <c r="E21" i="1"/>
  <c r="I21" i="1" s="1"/>
  <c r="D21" i="1"/>
  <c r="F18" i="1"/>
  <c r="J18" i="1" s="1"/>
  <c r="O18" i="1" s="1"/>
  <c r="D18" i="1"/>
  <c r="M17" i="1"/>
  <c r="I17" i="1"/>
  <c r="H17" i="1"/>
  <c r="F17" i="1"/>
  <c r="E17" i="1"/>
  <c r="D17" i="1"/>
  <c r="M16" i="1"/>
  <c r="M20" i="1" s="1"/>
  <c r="H16" i="1"/>
  <c r="E16" i="1"/>
  <c r="I16" i="1" s="1"/>
  <c r="D16" i="1"/>
  <c r="H12" i="1"/>
  <c r="F12" i="1"/>
  <c r="J12" i="1" s="1"/>
  <c r="O12" i="1" s="1"/>
  <c r="D12" i="1"/>
  <c r="M11" i="1"/>
  <c r="M14" i="1" s="1"/>
  <c r="I11" i="1"/>
  <c r="H11" i="1"/>
  <c r="E11" i="1"/>
  <c r="D11" i="1"/>
  <c r="I22" i="1" l="1"/>
  <c r="H14" i="1"/>
  <c r="F16" i="1"/>
  <c r="J16" i="1" s="1"/>
  <c r="O16" i="1" s="1"/>
  <c r="O20" i="1" s="1"/>
  <c r="H20" i="1"/>
  <c r="E22" i="1"/>
  <c r="J17" i="1"/>
  <c r="O17" i="1" s="1"/>
  <c r="J20" i="1"/>
  <c r="M22" i="1"/>
  <c r="F21" i="1"/>
  <c r="J21" i="1" s="1"/>
  <c r="O21" i="1" s="1"/>
  <c r="F11" i="1"/>
  <c r="F20" i="1"/>
  <c r="H22" i="1" l="1"/>
  <c r="F14" i="1"/>
  <c r="F22" i="1" s="1"/>
  <c r="J11" i="1"/>
  <c r="J14" i="1" l="1"/>
  <c r="J22" i="1" s="1"/>
  <c r="O11" i="1"/>
  <c r="O14" i="1" s="1"/>
  <c r="O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L8" authorId="0" shapeId="0" xr:uid="{56077135-E3CF-4D2E-8DF8-0CBEDF1FA6A9}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8" authorId="0" shapeId="0" xr:uid="{E5F9BA2B-7817-4242-B6F2-CBA17C851D6F}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<sst xmlns="http://schemas.openxmlformats.org/spreadsheetml/2006/main" count="39" uniqueCount="28">
  <si>
    <t xml:space="preserve">CONTRACT DIALIZA 2022  </t>
  </si>
  <si>
    <t xml:space="preserve"> ianuarie- decembrie   2022</t>
  </si>
  <si>
    <t>Furnizor</t>
  </si>
  <si>
    <t>Nr.contract</t>
  </si>
  <si>
    <t>Nr bolnavi 2022</t>
  </si>
  <si>
    <t xml:space="preserve">TRIM I </t>
  </si>
  <si>
    <t>APRILIE</t>
  </si>
  <si>
    <t xml:space="preserve">TOTAL 4 luni </t>
  </si>
  <si>
    <t>total 4 luni</t>
  </si>
  <si>
    <t>mai -decembrie</t>
  </si>
  <si>
    <t>nr sedinte</t>
  </si>
  <si>
    <t>valoare</t>
  </si>
  <si>
    <t>Spitalul Judetean de Urgenta Targoviste</t>
  </si>
  <si>
    <t>1D/2017</t>
  </si>
  <si>
    <t>hemodializa</t>
  </si>
  <si>
    <t>dializa peritoneala</t>
  </si>
  <si>
    <t>total</t>
  </si>
  <si>
    <t>Fresenius Nephrocare Romania SRL</t>
  </si>
  <si>
    <t>2D/2017</t>
  </si>
  <si>
    <t>hemodiafiltratre</t>
  </si>
  <si>
    <t>dializa peritoneala automata</t>
  </si>
  <si>
    <t>Sc Diasys Medical Srl- hemodializa</t>
  </si>
  <si>
    <t>3D/2017</t>
  </si>
  <si>
    <t>Total general</t>
  </si>
  <si>
    <t>1D/2022</t>
  </si>
  <si>
    <t>2D/2022</t>
  </si>
  <si>
    <t>3D/2022</t>
  </si>
  <si>
    <t>TOTAL CONTRACT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</si>
</sst>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17" fontId="2" fillId="0" borderId="0" xfId="0" applyNumberFormat="1" applyFont="1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" fontId="0" fillId="0" borderId="1" xfId="0" applyNumberFormat="1" applyBorder="1"/>
    <xf numFmtId="0" fontId="2" fillId="0" borderId="1" xfId="0" applyFont="1" applyBorder="1"/>
    <xf numFmtId="0" fontId="1" fillId="2" borderId="1" xfId="0" applyFont="1" applyFill="1" applyBorder="1"/>
    <xf numFmtId="0" fontId="2" fillId="3" borderId="1" xfId="0" applyFont="1" applyFill="1" applyBorder="1"/>
    <xf numFmtId="4" fontId="1" fillId="0" borderId="1" xfId="0" applyNumberFormat="1" applyFont="1" applyBorder="1"/>
    <xf numFmtId="0" fontId="1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O23"/>
  <sheetViews>
    <sheetView tabSelected="1" topLeftCell="A7" workbookViewId="0">
      <selection activeCell="O22" sqref="O22"/>
    </sheetView>
  </sheetViews>
  <sheetFormatPr defaultRowHeight="15" x14ac:dyDescent="0.25"/>
  <cols>
    <col min="1" max="1" width="0.42578125" customWidth="1"/>
    <col min="2" max="2" width="20.140625" customWidth="1"/>
    <col min="3" max="3" width="8" customWidth="1"/>
    <col min="6" max="6" width="12.42578125" customWidth="1"/>
    <col min="8" max="8" width="12.7109375" customWidth="1"/>
    <col min="10" max="10" width="13.28515625" customWidth="1"/>
    <col min="11" max="11" width="7.7109375" customWidth="1"/>
    <col min="12" max="12" width="10.7109375" customWidth="1"/>
    <col min="13" max="13" width="12.42578125" customWidth="1"/>
    <col min="14" max="14" width="9.140625" hidden="1" customWidth="1"/>
    <col min="15" max="15" width="13.28515625" customWidth="1"/>
  </cols>
  <sheetData>
    <row r="4" spans="2:15" x14ac:dyDescent="0.25">
      <c r="B4" s="1" t="s">
        <v>0</v>
      </c>
      <c r="C4" s="1"/>
    </row>
    <row r="6" spans="2:15" x14ac:dyDescent="0.25">
      <c r="B6" s="2" t="s">
        <v>1</v>
      </c>
      <c r="C6" s="3"/>
    </row>
    <row r="7" spans="2:15" x14ac:dyDescent="0.25">
      <c r="B7" s="3"/>
      <c r="C7" s="3"/>
    </row>
    <row r="8" spans="2:15" ht="39" x14ac:dyDescent="0.25">
      <c r="B8" s="4" t="s">
        <v>2</v>
      </c>
      <c r="C8" s="5" t="s">
        <v>3</v>
      </c>
      <c r="D8" s="6" t="s">
        <v>4</v>
      </c>
      <c r="E8" s="7" t="s">
        <v>5</v>
      </c>
      <c r="F8" s="7"/>
      <c r="G8" s="7" t="s">
        <v>6</v>
      </c>
      <c r="H8" s="7"/>
      <c r="I8" s="8" t="s">
        <v>7</v>
      </c>
      <c r="J8" s="8" t="s">
        <v>8</v>
      </c>
      <c r="K8" s="5" t="s">
        <v>3</v>
      </c>
      <c r="L8" s="8" t="s">
        <v>9</v>
      </c>
      <c r="M8" s="8" t="s">
        <v>9</v>
      </c>
      <c r="N8" s="7"/>
      <c r="O8" s="8" t="s">
        <v>27</v>
      </c>
    </row>
    <row r="9" spans="2:15" ht="26.25" x14ac:dyDescent="0.25">
      <c r="B9" s="4"/>
      <c r="C9" s="4"/>
      <c r="D9" s="5"/>
      <c r="E9" s="6" t="s">
        <v>10</v>
      </c>
      <c r="F9" s="9" t="s">
        <v>11</v>
      </c>
      <c r="G9" s="6" t="s">
        <v>10</v>
      </c>
      <c r="H9" s="9" t="s">
        <v>11</v>
      </c>
      <c r="I9" s="6" t="s">
        <v>10</v>
      </c>
      <c r="J9" s="9" t="s">
        <v>11</v>
      </c>
      <c r="K9" s="4"/>
      <c r="L9" s="6" t="s">
        <v>10</v>
      </c>
      <c r="M9" s="9" t="s">
        <v>11</v>
      </c>
      <c r="N9" s="6"/>
      <c r="O9" s="9"/>
    </row>
    <row r="10" spans="2:15" ht="31.5" customHeight="1" x14ac:dyDescent="0.25">
      <c r="B10" s="6" t="s">
        <v>12</v>
      </c>
      <c r="C10" s="10" t="s">
        <v>13</v>
      </c>
      <c r="D10" s="4"/>
      <c r="E10" s="4"/>
      <c r="F10" s="4"/>
      <c r="G10" s="4"/>
      <c r="H10" s="4"/>
      <c r="I10" s="4"/>
      <c r="J10" s="4"/>
      <c r="K10" s="10" t="s">
        <v>24</v>
      </c>
      <c r="L10" s="4"/>
      <c r="M10" s="4"/>
      <c r="N10" s="4"/>
      <c r="O10" s="4"/>
    </row>
    <row r="11" spans="2:15" x14ac:dyDescent="0.25">
      <c r="B11" s="5" t="s">
        <v>14</v>
      </c>
      <c r="C11" s="10"/>
      <c r="D11" s="11">
        <f>33-1+4-5+5-6</f>
        <v>30</v>
      </c>
      <c r="E11" s="11">
        <f>390+390+390</f>
        <v>1170</v>
      </c>
      <c r="F11" s="11">
        <f>E11*561</f>
        <v>656370</v>
      </c>
      <c r="G11" s="11">
        <v>390</v>
      </c>
      <c r="H11" s="11">
        <f>G11*641</f>
        <v>249990</v>
      </c>
      <c r="I11" s="11">
        <f>E11+G11</f>
        <v>1560</v>
      </c>
      <c r="J11" s="11">
        <f>F11+H11</f>
        <v>906360</v>
      </c>
      <c r="K11" s="10"/>
      <c r="L11" s="11">
        <v>2730</v>
      </c>
      <c r="M11" s="11">
        <f>L11*641</f>
        <v>1749930</v>
      </c>
      <c r="N11" s="11"/>
      <c r="O11" s="11">
        <f>J11+M11</f>
        <v>2656290</v>
      </c>
    </row>
    <row r="12" spans="2:15" x14ac:dyDescent="0.25">
      <c r="B12" s="4" t="s">
        <v>15</v>
      </c>
      <c r="C12" s="12"/>
      <c r="D12" s="11">
        <f>3-1</f>
        <v>2</v>
      </c>
      <c r="E12" s="11"/>
      <c r="F12" s="11">
        <f>9664+9664+9664</f>
        <v>28992</v>
      </c>
      <c r="G12" s="11"/>
      <c r="H12" s="11">
        <f>10682.67</f>
        <v>10682.67</v>
      </c>
      <c r="I12" s="11"/>
      <c r="J12" s="11">
        <f>F12+H12</f>
        <v>39674.67</v>
      </c>
      <c r="K12" s="12"/>
      <c r="L12" s="11"/>
      <c r="M12" s="11">
        <v>85461.33</v>
      </c>
      <c r="N12" s="11"/>
      <c r="O12" s="11">
        <f>J12+M12</f>
        <v>125136</v>
      </c>
    </row>
    <row r="13" spans="2:15" x14ac:dyDescent="0.25">
      <c r="B13" s="4"/>
      <c r="C13" s="12"/>
      <c r="D13" s="11"/>
      <c r="E13" s="11"/>
      <c r="F13" s="11"/>
      <c r="G13" s="11"/>
      <c r="H13" s="11"/>
      <c r="I13" s="11"/>
      <c r="J13" s="11"/>
      <c r="K13" s="12"/>
      <c r="L13" s="11"/>
      <c r="M13" s="11"/>
      <c r="N13" s="11"/>
      <c r="O13" s="11"/>
    </row>
    <row r="14" spans="2:15" x14ac:dyDescent="0.25">
      <c r="B14" s="13" t="s">
        <v>16</v>
      </c>
      <c r="C14" s="14"/>
      <c r="D14" s="11"/>
      <c r="E14" s="11"/>
      <c r="F14" s="15">
        <f>SUM(F11:F13)</f>
        <v>685362</v>
      </c>
      <c r="G14" s="11"/>
      <c r="H14" s="15">
        <f>SUM(H11:H13)</f>
        <v>260672.67</v>
      </c>
      <c r="I14" s="11"/>
      <c r="J14" s="15">
        <f>SUM(J11:J13)</f>
        <v>946034.67</v>
      </c>
      <c r="K14" s="14"/>
      <c r="L14" s="11"/>
      <c r="M14" s="15">
        <f>SUM(M11:M13)</f>
        <v>1835391.33</v>
      </c>
      <c r="O14" s="15">
        <f>SUM(O11:O13)</f>
        <v>2781426</v>
      </c>
    </row>
    <row r="15" spans="2:15" ht="38.25" customHeight="1" x14ac:dyDescent="0.25">
      <c r="B15" s="16" t="s">
        <v>17</v>
      </c>
      <c r="C15" s="17" t="s">
        <v>18</v>
      </c>
      <c r="D15" s="11"/>
      <c r="E15" s="11"/>
      <c r="F15" s="11"/>
      <c r="G15" s="11"/>
      <c r="H15" s="11"/>
      <c r="I15" s="11"/>
      <c r="J15" s="11"/>
      <c r="K15" s="17" t="s">
        <v>25</v>
      </c>
      <c r="L15" s="11"/>
      <c r="M15" s="11"/>
      <c r="N15" s="11"/>
      <c r="O15" s="11"/>
    </row>
    <row r="16" spans="2:15" x14ac:dyDescent="0.25">
      <c r="B16" s="5" t="s">
        <v>14</v>
      </c>
      <c r="C16" s="10"/>
      <c r="D16" s="11">
        <f>168-2+4+4+2+7+2+2+4-8</f>
        <v>183</v>
      </c>
      <c r="E16" s="11">
        <f>2379+2379+2379</f>
        <v>7137</v>
      </c>
      <c r="F16" s="11">
        <f>E16*561</f>
        <v>4003857</v>
      </c>
      <c r="G16" s="11">
        <v>2379</v>
      </c>
      <c r="H16" s="11">
        <f>G16*641</f>
        <v>1524939</v>
      </c>
      <c r="I16" s="11">
        <f>E16+G16</f>
        <v>9516</v>
      </c>
      <c r="J16" s="11">
        <f>F16+H16</f>
        <v>5528796</v>
      </c>
      <c r="K16" s="10"/>
      <c r="L16" s="11">
        <v>16653</v>
      </c>
      <c r="M16" s="11">
        <f>L16*641</f>
        <v>10674573</v>
      </c>
      <c r="N16" s="11"/>
      <c r="O16" s="11">
        <f>J16+M16</f>
        <v>16203369</v>
      </c>
    </row>
    <row r="17" spans="2:15" x14ac:dyDescent="0.25">
      <c r="B17" s="4" t="s">
        <v>19</v>
      </c>
      <c r="C17" s="12"/>
      <c r="D17" s="11">
        <f>11+2+18</f>
        <v>31</v>
      </c>
      <c r="E17" s="11">
        <f>403+403+403</f>
        <v>1209</v>
      </c>
      <c r="F17" s="11">
        <f>E17*636</f>
        <v>768924</v>
      </c>
      <c r="G17" s="11">
        <v>403</v>
      </c>
      <c r="H17" s="11">
        <f>G17*716</f>
        <v>288548</v>
      </c>
      <c r="I17" s="11">
        <f>E17+G17</f>
        <v>1612</v>
      </c>
      <c r="J17" s="11">
        <f>F17+H17</f>
        <v>1057472</v>
      </c>
      <c r="K17" s="12"/>
      <c r="L17" s="11">
        <v>2821</v>
      </c>
      <c r="M17" s="11">
        <f>L17*716</f>
        <v>2019836</v>
      </c>
      <c r="N17" s="11"/>
      <c r="O17" s="11">
        <f>J17+M17</f>
        <v>3077308</v>
      </c>
    </row>
    <row r="18" spans="2:15" x14ac:dyDescent="0.25">
      <c r="B18" s="4" t="s">
        <v>15</v>
      </c>
      <c r="C18" s="12"/>
      <c r="D18" s="11">
        <f>4+1</f>
        <v>5</v>
      </c>
      <c r="E18" s="11"/>
      <c r="F18" s="11">
        <f>24160+24160+24160</f>
        <v>72480</v>
      </c>
      <c r="G18" s="11"/>
      <c r="H18" s="11">
        <v>26706.67</v>
      </c>
      <c r="I18" s="11"/>
      <c r="J18" s="11">
        <f>F18+H18</f>
        <v>99186.67</v>
      </c>
      <c r="K18" s="12"/>
      <c r="L18" s="11"/>
      <c r="M18" s="11">
        <v>213653.33</v>
      </c>
      <c r="N18" s="11"/>
      <c r="O18" s="11">
        <f>J18+M18</f>
        <v>312840</v>
      </c>
    </row>
    <row r="19" spans="2:15" x14ac:dyDescent="0.25">
      <c r="B19" s="4" t="s">
        <v>20</v>
      </c>
      <c r="C19" s="14"/>
      <c r="D19" s="11"/>
      <c r="E19" s="11"/>
      <c r="F19" s="11"/>
      <c r="G19" s="11"/>
      <c r="H19" s="11"/>
      <c r="I19" s="11"/>
      <c r="J19" s="11"/>
      <c r="K19" s="14"/>
      <c r="L19" s="11"/>
      <c r="M19" s="11"/>
      <c r="N19" s="11"/>
      <c r="O19" s="11"/>
    </row>
    <row r="20" spans="2:15" x14ac:dyDescent="0.25">
      <c r="B20" s="13" t="s">
        <v>16</v>
      </c>
      <c r="C20" s="14"/>
      <c r="D20" s="11"/>
      <c r="E20" s="11"/>
      <c r="F20" s="15">
        <f>SUM(F16:F19)</f>
        <v>4845261</v>
      </c>
      <c r="G20" s="11"/>
      <c r="H20" s="15">
        <f>SUM(H16:H19)</f>
        <v>1840193.67</v>
      </c>
      <c r="I20" s="11"/>
      <c r="J20" s="15">
        <f>SUM(J15:J19)</f>
        <v>6685454.6699999999</v>
      </c>
      <c r="K20" s="14"/>
      <c r="L20" s="11"/>
      <c r="M20" s="15">
        <f>SUM(M16:M19)</f>
        <v>12908062.33</v>
      </c>
      <c r="N20" s="11"/>
      <c r="O20" s="15">
        <f>SUM(O16:O19)</f>
        <v>19593517</v>
      </c>
    </row>
    <row r="21" spans="2:15" ht="35.25" customHeight="1" x14ac:dyDescent="0.25">
      <c r="B21" s="18" t="s">
        <v>21</v>
      </c>
      <c r="C21" s="19" t="s">
        <v>22</v>
      </c>
      <c r="D21" s="11">
        <f>74+3+5-2+4</f>
        <v>84</v>
      </c>
      <c r="E21" s="11">
        <f>1092+1092+1092</f>
        <v>3276</v>
      </c>
      <c r="F21" s="15">
        <f>E21*561</f>
        <v>1837836</v>
      </c>
      <c r="G21" s="11">
        <v>1092</v>
      </c>
      <c r="H21" s="15">
        <f>G21*641</f>
        <v>699972</v>
      </c>
      <c r="I21" s="11">
        <f>E21+G21</f>
        <v>4368</v>
      </c>
      <c r="J21" s="15">
        <f>F21+H21</f>
        <v>2537808</v>
      </c>
      <c r="K21" s="19" t="s">
        <v>26</v>
      </c>
      <c r="L21" s="11">
        <v>7644</v>
      </c>
      <c r="M21" s="15">
        <f>L21*641</f>
        <v>4899804</v>
      </c>
      <c r="N21" s="11"/>
      <c r="O21" s="15">
        <f>J21+M21</f>
        <v>7437612</v>
      </c>
    </row>
    <row r="22" spans="2:15" x14ac:dyDescent="0.25">
      <c r="B22" s="20" t="s">
        <v>23</v>
      </c>
      <c r="C22" s="21"/>
      <c r="D22" s="11"/>
      <c r="E22" s="15">
        <f>E11+E16+E17+E21</f>
        <v>12792</v>
      </c>
      <c r="F22" s="15">
        <f>F14+F20+F21</f>
        <v>7368459</v>
      </c>
      <c r="G22" s="15">
        <f>G11+G16+G17+G21</f>
        <v>4264</v>
      </c>
      <c r="H22" s="15">
        <f>H14+H20+H21</f>
        <v>2800838.34</v>
      </c>
      <c r="I22" s="15">
        <f>I11+I16+I17+I21</f>
        <v>17056</v>
      </c>
      <c r="J22" s="15">
        <f>J14+J20+J21</f>
        <v>10169297.34</v>
      </c>
      <c r="K22" s="21"/>
      <c r="L22" s="15">
        <f>L11+L16+L17+L21</f>
        <v>29848</v>
      </c>
      <c r="M22" s="15">
        <f>M14+M20+M21</f>
        <v>19643257.66</v>
      </c>
      <c r="N22" s="15"/>
      <c r="O22" s="15">
        <f>O14+O20+O21</f>
        <v>29812555</v>
      </c>
    </row>
    <row r="23" spans="2:15" x14ac:dyDescent="0.25">
      <c r="B23" s="20"/>
      <c r="C23" s="21"/>
      <c r="D23" s="11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2022-05-11T06:41:45Z</dcterms:modified>
</cp:coreProperties>
</file>